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6155" windowHeight="9180" activeTab="0"/>
  </bookViews>
  <sheets>
    <sheet name="コイル計算機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<sst xmlns="http://schemas.openxmlformats.org/spreadsheetml/2006/main" count="70" uniqueCount="37">
  <si>
    <t>比透磁率</t>
  </si>
  <si>
    <t>コイルの巻数</t>
  </si>
  <si>
    <t>コイルの直径（mm）</t>
  </si>
  <si>
    <t>線の径（mm）</t>
  </si>
  <si>
    <t>コイルのピッチ（mm）</t>
  </si>
  <si>
    <t>長岡係数 k</t>
  </si>
  <si>
    <t>真空の透磁率</t>
  </si>
  <si>
    <t>2r/l</t>
  </si>
  <si>
    <t>計算値</t>
  </si>
  <si>
    <t>計算値</t>
  </si>
  <si>
    <t xml:space="preserve">コイルのパラメーター </t>
  </si>
  <si>
    <t>ケース１</t>
  </si>
  <si>
    <t>ケース２</t>
  </si>
  <si>
    <t>ケース３</t>
  </si>
  <si>
    <t>ケース４</t>
  </si>
  <si>
    <t>コイルのピッチ（mm）(※２)</t>
  </si>
  <si>
    <t xml:space="preserve">コイルのパラメーター（※1） </t>
  </si>
  <si>
    <t>測定値(*1)</t>
  </si>
  <si>
    <t>＊1 実際に作成したコイルのインダクタンスの測定値です。</t>
  </si>
  <si>
    <t xml:space="preserve">JA5BRN   </t>
  </si>
  <si>
    <t>インダクタンスμH</t>
  </si>
  <si>
    <t>コイルのインダクタンス計算機</t>
  </si>
  <si>
    <t>インダクタンスの計算式には、</t>
  </si>
  <si>
    <t>JL4ENS局のHP</t>
  </si>
  <si>
    <t>コンデンサの容量</t>
  </si>
  <si>
    <t>pF</t>
  </si>
  <si>
    <t>比透磁率（空気≒1）</t>
  </si>
  <si>
    <t>長岡係数 k（※３）</t>
  </si>
  <si>
    <t>周波数（MHz）(※４)</t>
  </si>
  <si>
    <t>※</t>
  </si>
  <si>
    <t>本計算機は、WindowVista以上、またはExcel2007以上用です。
長岡係数の値は、下記サイト等から計算して代入して下さい。</t>
  </si>
  <si>
    <t>【参考－計算値と実測値】のページ</t>
  </si>
  <si>
    <t>※１ コイルのパラメーターに、任意の値を入れることで、インダクタンスを計算できます。
※２ 隙間の広さ(mm)＝ピッチ－線径です。
　　　すなわち、ピッチ（mm）は，ピッチ≧線径(mm）です。
　　　下の例のように、ピッチ＝線径の時、密巻きになります。
※３ 長岡計数は、上記サイト等で計算の上、値を代入して下さい。
※４ 周波数（MHｚ）を入れることで、同調に必要なコンデンサの容量を計算できます。</t>
  </si>
  <si>
    <t>JL4ENS局のHP</t>
  </si>
  <si>
    <t>を使用しました。</t>
  </si>
  <si>
    <t>「コイルのインダクタンスの計算」</t>
  </si>
  <si>
    <t>「コイルのインダクタンスの計算」掲載の式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</si>
</sst>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.00000000_ "/>
    <numFmt numFmtId="188" formatCode="0.000000000_ "/>
    <numFmt numFmtId="189" formatCode="0.0000000000_ "/>
    <numFmt numFmtId="190" formatCode="0.00000000000_ "/>
    <numFmt numFmtId="191" formatCode="0.000000000000_ "/>
    <numFmt numFmtId="192" formatCode="0.0000000000000_ "/>
    <numFmt numFmtId="193" formatCode="0.00000000000000_ "/>
    <numFmt numFmtId="194" formatCode="0.000000000000000_ "/>
    <numFmt numFmtId="195" formatCode="0.0000000000000000_ "/>
    <numFmt numFmtId="196" formatCode="0.000_);[Red]\(0.000\)"/>
    <numFmt numFmtId="197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3.2"/>
      <color indexed="63"/>
      <name val="Arial Unicode MS"/>
      <family val="3"/>
    </font>
    <font>
      <sz val="10.2"/>
      <name val="Arial"/>
      <family val="2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Ｐゴシック"/>
      <family val="3"/>
    </font>
    <font>
      <b/>
      <u val="single"/>
      <sz val="10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87" fontId="0" fillId="0" borderId="4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96" fontId="3" fillId="0" borderId="9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9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196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9" fillId="0" borderId="23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3" fillId="0" borderId="0" xfId="16" applyFont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197" fontId="10" fillId="0" borderId="0" xfId="0" applyNumberFormat="1" applyFont="1" applyFill="1" applyBorder="1" applyAlignment="1">
      <alignment vertical="center"/>
    </xf>
    <xf numFmtId="0" fontId="15" fillId="0" borderId="24" xfId="0" applyFont="1" applyBorder="1" applyAlignment="1" applyProtection="1">
      <alignment vertical="center"/>
      <protection locked="0"/>
    </xf>
    <xf numFmtId="197" fontId="7" fillId="2" borderId="7" xfId="0" applyNumberFormat="1" applyFont="1" applyFill="1" applyBorder="1" applyAlignment="1" applyProtection="1">
      <alignment vertical="center"/>
      <protection/>
    </xf>
    <xf numFmtId="197" fontId="10" fillId="2" borderId="24" xfId="0" applyNumberFormat="1" applyFont="1" applyFill="1" applyBorder="1" applyAlignment="1" applyProtection="1">
      <alignment vertical="center"/>
      <protection/>
    </xf>
    <xf numFmtId="197" fontId="7" fillId="2" borderId="25" xfId="0" applyNumberFormat="1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>
      <alignment vertical="center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8" fillId="2" borderId="27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12" fillId="0" borderId="0" xfId="16" applyBorder="1" applyAlignment="1">
      <alignment horizontal="center" vertical="center" wrapText="1"/>
    </xf>
    <xf numFmtId="0" fontId="13" fillId="0" borderId="0" xfId="16" applyFont="1" applyAlignment="1">
      <alignment horizontal="right" vertical="center"/>
    </xf>
    <xf numFmtId="0" fontId="16" fillId="0" borderId="0" xfId="16" applyFont="1" applyAlignment="1">
      <alignment horizontal="right" vertical="center"/>
    </xf>
    <xf numFmtId="0" fontId="16" fillId="0" borderId="0" xfId="16" applyFont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197" fontId="8" fillId="2" borderId="21" xfId="0" applyNumberFormat="1" applyFont="1" applyFill="1" applyBorder="1" applyAlignment="1">
      <alignment vertical="center"/>
    </xf>
    <xf numFmtId="197" fontId="8" fillId="2" borderId="26" xfId="0" applyNumberFormat="1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8" fillId="2" borderId="30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197" fontId="10" fillId="2" borderId="21" xfId="0" applyNumberFormat="1" applyFont="1" applyFill="1" applyBorder="1" applyAlignment="1">
      <alignment vertical="center"/>
    </xf>
    <xf numFmtId="197" fontId="10" fillId="2" borderId="26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2" borderId="33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68;&#20516;&#35336;&#31639;&#12521;&#12452;&#12502;&#12521;&#12522;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</sheetNames>
    <definedNames>
      <definedName name="xlCelE"/>
      <definedName name="xlCel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2.nifty.com/kaoru~i/" TargetMode="External" /><Relationship Id="rId2" Type="http://schemas.openxmlformats.org/officeDocument/2006/relationships/hyperlink" Target="http://homepage2.nifty.com/kaoru~i/coil.htm" TargetMode="External" /><Relationship Id="rId3" Type="http://schemas.openxmlformats.org/officeDocument/2006/relationships/hyperlink" Target="http://homepage2.nifty.com/kaoru~i/" TargetMode="External" /><Relationship Id="rId4" Type="http://schemas.openxmlformats.org/officeDocument/2006/relationships/hyperlink" Target="http://homepage2.nifty.com/kaoru~i/coil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5">
      <selection activeCell="I8" sqref="I8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22.00390625" style="0" customWidth="1"/>
    <col min="4" max="4" width="12.75390625" style="0" bestFit="1" customWidth="1"/>
    <col min="5" max="5" width="22.25390625" style="0" customWidth="1"/>
    <col min="6" max="6" width="11.25390625" style="0" customWidth="1"/>
    <col min="7" max="7" width="12.25390625" style="0" customWidth="1"/>
    <col min="8" max="8" width="10.50390625" style="0" hidden="1" customWidth="1"/>
    <col min="9" max="9" width="10.50390625" style="0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13.5">
      <c r="A2" s="71" t="s">
        <v>21</v>
      </c>
      <c r="B2" s="71"/>
      <c r="C2" s="71"/>
      <c r="D2" s="71"/>
      <c r="E2" s="71"/>
      <c r="F2" s="71"/>
      <c r="G2" s="71"/>
    </row>
    <row r="3" spans="1:7" ht="13.5">
      <c r="A3" s="71"/>
      <c r="B3" s="71"/>
      <c r="C3" s="71"/>
      <c r="D3" s="71"/>
      <c r="E3" s="71"/>
      <c r="F3" s="71"/>
      <c r="G3" s="71"/>
    </row>
    <row r="4" spans="1:7" ht="17.25">
      <c r="A4" s="1"/>
      <c r="B4" s="1"/>
      <c r="C4" s="1"/>
      <c r="D4" s="1"/>
      <c r="E4" s="80" t="s">
        <v>19</v>
      </c>
      <c r="F4" s="80"/>
      <c r="G4" s="80"/>
    </row>
    <row r="5" spans="1:7" ht="13.5">
      <c r="A5" s="1"/>
      <c r="B5" s="1"/>
      <c r="C5" s="1"/>
      <c r="D5" s="1"/>
      <c r="E5" s="2"/>
      <c r="F5" s="2"/>
      <c r="G5" s="1"/>
    </row>
    <row r="6" spans="1:7" ht="31.5" customHeight="1">
      <c r="A6" s="82" t="s">
        <v>30</v>
      </c>
      <c r="B6" s="83"/>
      <c r="C6" s="83"/>
      <c r="D6" s="83"/>
      <c r="E6" s="83"/>
      <c r="F6" s="83"/>
      <c r="G6" s="83"/>
    </row>
    <row r="7" spans="1:7" ht="18.75" customHeight="1">
      <c r="A7" s="55"/>
      <c r="B7" s="55"/>
      <c r="C7" s="29"/>
      <c r="D7" s="57" t="s">
        <v>33</v>
      </c>
      <c r="E7" s="58" t="s">
        <v>35</v>
      </c>
      <c r="F7" s="30"/>
      <c r="G7" s="55"/>
    </row>
    <row r="8" spans="1:7" ht="85.5" customHeight="1">
      <c r="A8" s="1"/>
      <c r="B8" s="72" t="s">
        <v>32</v>
      </c>
      <c r="C8" s="73"/>
      <c r="D8" s="73"/>
      <c r="E8" s="73"/>
      <c r="F8" s="73"/>
      <c r="G8" s="73"/>
    </row>
    <row r="9" spans="1:7" ht="12.75" customHeight="1" thickBot="1">
      <c r="A9" s="1"/>
      <c r="B9" s="5"/>
      <c r="C9" s="1"/>
      <c r="D9" s="1"/>
      <c r="E9" s="1"/>
      <c r="F9" s="1"/>
      <c r="G9" s="1"/>
    </row>
    <row r="10" spans="1:6" ht="22.5" customHeight="1" thickBot="1">
      <c r="A10" s="1"/>
      <c r="B10" s="1"/>
      <c r="C10" s="74" t="s">
        <v>16</v>
      </c>
      <c r="D10" s="75"/>
      <c r="E10" s="74" t="s">
        <v>9</v>
      </c>
      <c r="F10" s="75"/>
    </row>
    <row r="11" spans="1:8" ht="21" customHeight="1">
      <c r="A11" s="1"/>
      <c r="B11" s="1"/>
      <c r="C11" s="32" t="s">
        <v>26</v>
      </c>
      <c r="D11" s="40">
        <v>1</v>
      </c>
      <c r="E11" s="33" t="s">
        <v>27</v>
      </c>
      <c r="F11" s="54"/>
      <c r="H11" s="39">
        <f>IF(D12&lt;&gt;"",1/((D15*D14/D12)^2+1)^0.5,"")</f>
      </c>
    </row>
    <row r="12" spans="1:8" ht="21" customHeight="1">
      <c r="A12" s="1"/>
      <c r="B12" s="1"/>
      <c r="C12" s="34" t="s">
        <v>2</v>
      </c>
      <c r="D12" s="51"/>
      <c r="E12" s="35" t="s">
        <v>6</v>
      </c>
      <c r="F12" s="38">
        <f>4*3.14*10^-7</f>
        <v>1.256E-06</v>
      </c>
      <c r="H12" s="39">
        <f>IF(H11&lt;&gt;"",H11^2,"")</f>
      </c>
    </row>
    <row r="13" spans="1:8" ht="21" customHeight="1">
      <c r="A13" s="1"/>
      <c r="B13" s="1"/>
      <c r="C13" s="34" t="s">
        <v>3</v>
      </c>
      <c r="D13" s="51"/>
      <c r="E13" s="35" t="s">
        <v>7</v>
      </c>
      <c r="F13" s="36">
        <f>IF(D14&lt;&gt;"",IF(D15&lt;&gt;"",D12/(D14*D15),""),"")</f>
      </c>
      <c r="H13" s="39">
        <f>IF(H11&lt;&gt;"",[1]!xlCelK(H11),"")</f>
      </c>
    </row>
    <row r="14" spans="1:8" ht="21" customHeight="1">
      <c r="A14" s="1"/>
      <c r="B14" s="1"/>
      <c r="C14" s="34" t="s">
        <v>1</v>
      </c>
      <c r="D14" s="51"/>
      <c r="E14" s="76" t="s">
        <v>20</v>
      </c>
      <c r="F14" s="78">
        <f>IF(D14&lt;&gt;"",IF(D15&lt;&gt;"",IF(F11&lt;&gt;"",(F11*F12*3.14*(D12/2000)^2*(D14)^2/(D15*D14/1000))*10^6,""),""),"")</f>
      </c>
      <c r="H14" s="39">
        <f>IF(H11&lt;&gt;"",[1]!xlCelE(H11),"")</f>
      </c>
    </row>
    <row r="15" spans="1:6" ht="21" customHeight="1" thickBot="1">
      <c r="A15" s="1"/>
      <c r="B15" s="1"/>
      <c r="C15" s="37" t="s">
        <v>15</v>
      </c>
      <c r="D15" s="52"/>
      <c r="E15" s="77"/>
      <c r="F15" s="79"/>
    </row>
    <row r="16" spans="1:6" ht="14.25" customHeight="1" thickBot="1">
      <c r="A16" s="1"/>
      <c r="B16" s="1"/>
      <c r="C16" s="29"/>
      <c r="D16" s="43"/>
      <c r="E16" s="44"/>
      <c r="F16" s="45"/>
    </row>
    <row r="17" spans="1:7" ht="21" customHeight="1" thickBot="1">
      <c r="A17" s="1"/>
      <c r="B17" s="1"/>
      <c r="C17" s="50" t="s">
        <v>28</v>
      </c>
      <c r="D17" s="46">
        <v>7.195</v>
      </c>
      <c r="E17" s="47" t="s">
        <v>24</v>
      </c>
      <c r="F17" s="48">
        <f>IF(F14&lt;&gt;"",IF(D17&lt;&gt;"",(10^6)/(4*(3.1415^2)*F14*D17^2),""),"")</f>
      </c>
      <c r="G17" s="49" t="s">
        <v>25</v>
      </c>
    </row>
    <row r="18" spans="1:6" s="31" customFormat="1" ht="18" customHeight="1">
      <c r="A18" s="29"/>
      <c r="B18" s="29"/>
      <c r="C18" s="29"/>
      <c r="D18" s="56"/>
      <c r="E18" s="42"/>
      <c r="F18" s="30"/>
    </row>
    <row r="19" spans="1:7" s="31" customFormat="1" ht="26.25" customHeight="1">
      <c r="A19" s="29"/>
      <c r="B19" s="65" t="s">
        <v>31</v>
      </c>
      <c r="C19" s="65"/>
      <c r="D19" s="65"/>
      <c r="E19" s="65"/>
      <c r="F19" s="65"/>
      <c r="G19" s="65"/>
    </row>
    <row r="20" spans="1:7" ht="13.5">
      <c r="A20" s="1"/>
      <c r="B20" s="1"/>
      <c r="C20" s="1" t="s">
        <v>18</v>
      </c>
      <c r="D20" s="1"/>
      <c r="E20" s="2"/>
      <c r="F20" s="2"/>
      <c r="G20" s="1"/>
    </row>
    <row r="21" spans="1:7" ht="7.5" customHeight="1" thickBot="1">
      <c r="A21" s="1"/>
      <c r="B21" s="1"/>
      <c r="C21" s="1"/>
      <c r="D21" s="1"/>
      <c r="E21" s="2"/>
      <c r="F21" s="2"/>
      <c r="G21" s="1"/>
    </row>
    <row r="22" spans="1:7" ht="22.5" customHeight="1" thickBot="1">
      <c r="A22" s="1"/>
      <c r="B22" s="12"/>
      <c r="C22" s="74" t="s">
        <v>10</v>
      </c>
      <c r="D22" s="75"/>
      <c r="E22" s="74" t="s">
        <v>8</v>
      </c>
      <c r="F22" s="75"/>
      <c r="G22" s="28" t="s">
        <v>17</v>
      </c>
    </row>
    <row r="23" spans="1:7" ht="14.25" customHeight="1">
      <c r="A23" s="1"/>
      <c r="B23" s="66" t="s">
        <v>11</v>
      </c>
      <c r="C23" s="15" t="s">
        <v>0</v>
      </c>
      <c r="D23" s="14">
        <v>1</v>
      </c>
      <c r="E23" s="13" t="s">
        <v>5</v>
      </c>
      <c r="F23" s="18">
        <v>0.20332352</v>
      </c>
      <c r="G23" s="3"/>
    </row>
    <row r="24" spans="1:7" ht="14.25" customHeight="1">
      <c r="A24" s="1"/>
      <c r="B24" s="67"/>
      <c r="C24" s="16" t="s">
        <v>2</v>
      </c>
      <c r="D24" s="8">
        <v>32</v>
      </c>
      <c r="E24" s="7" t="s">
        <v>6</v>
      </c>
      <c r="F24" s="11">
        <v>1.256E-06</v>
      </c>
      <c r="G24" s="4"/>
    </row>
    <row r="25" spans="1:7" ht="14.25" customHeight="1">
      <c r="A25" s="1"/>
      <c r="B25" s="67"/>
      <c r="C25" s="16" t="s">
        <v>3</v>
      </c>
      <c r="D25" s="8">
        <v>0.8</v>
      </c>
      <c r="E25" s="23" t="s">
        <v>7</v>
      </c>
      <c r="F25" s="24">
        <v>10</v>
      </c>
      <c r="G25" s="25"/>
    </row>
    <row r="26" spans="1:7" ht="14.25" customHeight="1">
      <c r="A26" s="1"/>
      <c r="B26" s="67"/>
      <c r="C26" s="16" t="s">
        <v>1</v>
      </c>
      <c r="D26" s="8">
        <v>4</v>
      </c>
      <c r="E26" s="59" t="s">
        <v>20</v>
      </c>
      <c r="F26" s="61">
        <v>1.026400551829504</v>
      </c>
      <c r="G26" s="81">
        <v>1.1</v>
      </c>
    </row>
    <row r="27" spans="1:7" ht="14.25" customHeight="1" thickBot="1">
      <c r="A27" s="1"/>
      <c r="B27" s="68"/>
      <c r="C27" s="17" t="s">
        <v>4</v>
      </c>
      <c r="D27" s="10">
        <v>0.8</v>
      </c>
      <c r="E27" s="60"/>
      <c r="F27" s="62"/>
      <c r="G27" s="53"/>
    </row>
    <row r="28" spans="1:7" ht="14.25" customHeight="1">
      <c r="A28" s="1"/>
      <c r="B28" s="66" t="s">
        <v>12</v>
      </c>
      <c r="C28" s="13" t="s">
        <v>0</v>
      </c>
      <c r="D28" s="14">
        <v>1</v>
      </c>
      <c r="E28" s="13" t="s">
        <v>5</v>
      </c>
      <c r="F28" s="18">
        <v>0.30150398</v>
      </c>
      <c r="G28" s="19"/>
    </row>
    <row r="29" spans="1:7" ht="14.25" customHeight="1">
      <c r="A29" s="1"/>
      <c r="B29" s="67"/>
      <c r="C29" s="7" t="s">
        <v>2</v>
      </c>
      <c r="D29" s="8">
        <v>22</v>
      </c>
      <c r="E29" s="7" t="s">
        <v>6</v>
      </c>
      <c r="F29" s="11">
        <v>1.256E-06</v>
      </c>
      <c r="G29" s="20"/>
    </row>
    <row r="30" spans="1:7" ht="14.25" customHeight="1">
      <c r="A30" s="1"/>
      <c r="B30" s="67"/>
      <c r="C30" s="7" t="s">
        <v>3</v>
      </c>
      <c r="D30" s="8">
        <v>0.8</v>
      </c>
      <c r="E30" s="23" t="s">
        <v>7</v>
      </c>
      <c r="F30" s="24">
        <v>5.5</v>
      </c>
      <c r="G30" s="26"/>
    </row>
    <row r="31" spans="1:7" ht="14.25" customHeight="1">
      <c r="A31" s="1"/>
      <c r="B31" s="67"/>
      <c r="C31" s="7" t="s">
        <v>1</v>
      </c>
      <c r="D31" s="8">
        <v>5</v>
      </c>
      <c r="E31" s="59" t="s">
        <v>20</v>
      </c>
      <c r="F31" s="61">
        <v>0.89924436396542</v>
      </c>
      <c r="G31" s="69">
        <v>1.1</v>
      </c>
    </row>
    <row r="32" spans="1:7" ht="14.25" customHeight="1" thickBot="1">
      <c r="A32" s="1"/>
      <c r="B32" s="68"/>
      <c r="C32" s="9" t="s">
        <v>4</v>
      </c>
      <c r="D32" s="10">
        <v>0.8</v>
      </c>
      <c r="E32" s="60"/>
      <c r="F32" s="62"/>
      <c r="G32" s="70"/>
    </row>
    <row r="33" spans="1:7" ht="14.25" customHeight="1">
      <c r="A33" s="1"/>
      <c r="B33" s="66" t="s">
        <v>13</v>
      </c>
      <c r="C33" s="13" t="s">
        <v>0</v>
      </c>
      <c r="D33" s="14">
        <v>1</v>
      </c>
      <c r="E33" s="13" t="s">
        <v>5</v>
      </c>
      <c r="F33" s="18">
        <v>0.41446826</v>
      </c>
      <c r="G33" s="19"/>
    </row>
    <row r="34" spans="1:7" ht="14.25" customHeight="1">
      <c r="A34" s="1"/>
      <c r="B34" s="67"/>
      <c r="C34" s="7" t="s">
        <v>2</v>
      </c>
      <c r="D34" s="8">
        <v>18</v>
      </c>
      <c r="E34" s="7" t="s">
        <v>6</v>
      </c>
      <c r="F34" s="11">
        <v>1.256E-06</v>
      </c>
      <c r="G34" s="20"/>
    </row>
    <row r="35" spans="1:7" ht="14.25" customHeight="1">
      <c r="A35" s="1"/>
      <c r="B35" s="67"/>
      <c r="C35" s="7" t="s">
        <v>3</v>
      </c>
      <c r="D35" s="8">
        <v>0.8</v>
      </c>
      <c r="E35" s="23" t="s">
        <v>7</v>
      </c>
      <c r="F35" s="24">
        <v>3.214285714285714</v>
      </c>
      <c r="G35" s="26"/>
    </row>
    <row r="36" spans="1:7" ht="14.25" customHeight="1">
      <c r="A36" s="1"/>
      <c r="B36" s="67"/>
      <c r="C36" s="7" t="s">
        <v>1</v>
      </c>
      <c r="D36" s="8">
        <v>7</v>
      </c>
      <c r="E36" s="59" t="s">
        <v>20</v>
      </c>
      <c r="F36" s="61">
        <v>1.1585202711599158</v>
      </c>
      <c r="G36" s="69">
        <v>1.3</v>
      </c>
    </row>
    <row r="37" spans="1:7" ht="14.25" customHeight="1" thickBot="1">
      <c r="A37" s="1"/>
      <c r="B37" s="68"/>
      <c r="C37" s="9" t="s">
        <v>4</v>
      </c>
      <c r="D37" s="10">
        <v>0.8</v>
      </c>
      <c r="E37" s="60"/>
      <c r="F37" s="62"/>
      <c r="G37" s="70"/>
    </row>
    <row r="38" spans="1:7" ht="14.25" customHeight="1">
      <c r="A38" s="1"/>
      <c r="B38" s="66" t="s">
        <v>14</v>
      </c>
      <c r="C38" s="13" t="s">
        <v>0</v>
      </c>
      <c r="D38" s="14">
        <v>1</v>
      </c>
      <c r="E38" s="13" t="s">
        <v>5</v>
      </c>
      <c r="F38" s="18">
        <v>0.64371773</v>
      </c>
      <c r="G38" s="21"/>
    </row>
    <row r="39" spans="1:7" ht="14.25" customHeight="1">
      <c r="A39" s="1"/>
      <c r="B39" s="67"/>
      <c r="C39" s="7" t="s">
        <v>2</v>
      </c>
      <c r="D39" s="8">
        <v>22</v>
      </c>
      <c r="E39" s="7" t="s">
        <v>6</v>
      </c>
      <c r="F39" s="11">
        <v>1.256E-06</v>
      </c>
      <c r="G39" s="22"/>
    </row>
    <row r="40" spans="1:7" ht="14.25" customHeight="1">
      <c r="A40" s="1"/>
      <c r="B40" s="67"/>
      <c r="C40" s="7" t="s">
        <v>3</v>
      </c>
      <c r="D40" s="8">
        <v>0.6</v>
      </c>
      <c r="E40" s="23" t="s">
        <v>7</v>
      </c>
      <c r="F40" s="24">
        <v>1.2222222222222223</v>
      </c>
      <c r="G40" s="27"/>
    </row>
    <row r="41" spans="1:7" ht="14.25" customHeight="1">
      <c r="A41" s="1"/>
      <c r="B41" s="67"/>
      <c r="C41" s="7" t="s">
        <v>1</v>
      </c>
      <c r="D41" s="8">
        <v>30</v>
      </c>
      <c r="E41" s="59" t="s">
        <v>20</v>
      </c>
      <c r="F41" s="61">
        <v>15.35925438031336</v>
      </c>
      <c r="G41" s="63">
        <v>13.4</v>
      </c>
    </row>
    <row r="42" spans="1:7" ht="14.25" customHeight="1" thickBot="1">
      <c r="A42" s="1"/>
      <c r="B42" s="68"/>
      <c r="C42" s="9" t="s">
        <v>4</v>
      </c>
      <c r="D42" s="10">
        <v>0.6</v>
      </c>
      <c r="E42" s="60"/>
      <c r="F42" s="62"/>
      <c r="G42" s="64"/>
    </row>
    <row r="43" spans="1:7" ht="8.25" customHeight="1">
      <c r="A43" s="1"/>
      <c r="B43" s="1"/>
      <c r="C43" s="1"/>
      <c r="D43" s="1"/>
      <c r="E43" s="1"/>
      <c r="F43" s="6"/>
      <c r="G43" s="1"/>
    </row>
    <row r="44" spans="2:5" ht="13.5">
      <c r="B44" t="s">
        <v>29</v>
      </c>
      <c r="C44" s="41" t="s">
        <v>22</v>
      </c>
      <c r="D44" s="42" t="s">
        <v>23</v>
      </c>
      <c r="E44" s="42" t="s">
        <v>36</v>
      </c>
    </row>
    <row r="45" ht="13.5">
      <c r="C45" s="41" t="s">
        <v>34</v>
      </c>
    </row>
  </sheetData>
  <sheetProtection password="DFB7" sheet="1" objects="1" scenarios="1"/>
  <mergeCells count="27">
    <mergeCell ref="E4:G4"/>
    <mergeCell ref="G26:G27"/>
    <mergeCell ref="G31:G32"/>
    <mergeCell ref="E26:E27"/>
    <mergeCell ref="E31:E32"/>
    <mergeCell ref="F31:F32"/>
    <mergeCell ref="A6:G6"/>
    <mergeCell ref="A2:G3"/>
    <mergeCell ref="F26:F27"/>
    <mergeCell ref="B8:G8"/>
    <mergeCell ref="C22:D22"/>
    <mergeCell ref="E10:F10"/>
    <mergeCell ref="C10:D10"/>
    <mergeCell ref="B23:B27"/>
    <mergeCell ref="E14:E15"/>
    <mergeCell ref="F14:F15"/>
    <mergeCell ref="E22:F22"/>
    <mergeCell ref="E41:E42"/>
    <mergeCell ref="F41:F42"/>
    <mergeCell ref="G41:G42"/>
    <mergeCell ref="B19:G19"/>
    <mergeCell ref="B28:B32"/>
    <mergeCell ref="B33:B37"/>
    <mergeCell ref="B38:B42"/>
    <mergeCell ref="E36:E37"/>
    <mergeCell ref="F36:F37"/>
    <mergeCell ref="G36:G37"/>
  </mergeCells>
  <hyperlinks>
    <hyperlink ref="D44" r:id="rId1" display="JL4ENS局のHP"/>
    <hyperlink ref="E44" r:id="rId2" display="「コイルのインダクタンス」掲載の式を、"/>
    <hyperlink ref="D7" r:id="rId3" display="JL4ENS局のHP"/>
    <hyperlink ref="E7" r:id="rId4" display="「コイルのインダクタンス」掲載の式を、"/>
  </hyperlinks>
  <printOptions/>
  <pageMargins left="0.75" right="0.75" top="1" bottom="1" header="0.512" footer="0.512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Kawabe</cp:lastModifiedBy>
  <dcterms:created xsi:type="dcterms:W3CDTF">2013-11-15T07:36:09Z</dcterms:created>
  <dcterms:modified xsi:type="dcterms:W3CDTF">2013-11-18T03:17:43Z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